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09"/>
  <workbookPr/>
  <mc:AlternateContent xmlns:mc="http://schemas.openxmlformats.org/markup-compatibility/2006">
    <mc:Choice Requires="x15">
      <x15ac:absPath xmlns:x15ac="http://schemas.microsoft.com/office/spreadsheetml/2010/11/ac" url="L:\ELPSE\Secondary Curriculum\STAGE 6\Stage 6 mEsh\mEsh Resources\Mathematics\Final\"/>
    </mc:Choice>
  </mc:AlternateContent>
  <xr:revisionPtr revIDLastSave="9" documentId="11_05C91B817EEA1600874CFF988DB6CF508D1CC646" xr6:coauthVersionLast="45" xr6:coauthVersionMax="45" xr10:uidLastSave="{617AC116-04AD-49EE-863F-7996E64E5FB3}"/>
  <bookViews>
    <workbookView xWindow="0" yWindow="0" windowWidth="25200" windowHeight="11850" xr2:uid="{00000000-000D-0000-FFFF-FFFF00000000}"/>
  </bookViews>
  <sheets>
    <sheet name="tax_payable" sheetId="1" r:id="rId1"/>
  </sheets>
  <definedNames>
    <definedName name="ColumnTitleRegion1.A15.H19.1" localSheetId="0">Table1[[#Headers],[Job]]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21" i="1"/>
  <c r="F21" i="1" s="1"/>
  <c r="D20" i="1"/>
  <c r="F20" i="1" s="1"/>
  <c r="E19" i="1"/>
  <c r="E20" i="1" l="1"/>
  <c r="G20" i="1" s="1"/>
  <c r="H20" i="1" s="1"/>
  <c r="E21" i="1"/>
  <c r="G21" i="1" s="1"/>
  <c r="H21" i="1" s="1"/>
  <c r="F19" i="1"/>
  <c r="G19" i="1" s="1"/>
  <c r="H19" i="1" s="1"/>
</calcChain>
</file>

<file path=xl/sharedStrings.xml><?xml version="1.0" encoding="utf-8"?>
<sst xmlns="http://schemas.openxmlformats.org/spreadsheetml/2006/main" count="13" uniqueCount="13">
  <si>
    <t>Calculating tax payable</t>
  </si>
  <si>
    <t>2020-21 Taxation  Rates</t>
  </si>
  <si>
    <t>Job</t>
  </si>
  <si>
    <t>Gross annual income</t>
  </si>
  <si>
    <t>Deductions</t>
  </si>
  <si>
    <t>Taxable income</t>
  </si>
  <si>
    <t>Tax owed</t>
  </si>
  <si>
    <t>Medicare Levy (2%)</t>
  </si>
  <si>
    <t xml:space="preserve">Total Tax/year </t>
  </si>
  <si>
    <t>Net Income/year</t>
  </si>
  <si>
    <t>High school teacher</t>
  </si>
  <si>
    <t>Civil engineer</t>
  </si>
  <si>
    <t>Plumber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</si>
</sst>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4" fillId="6" borderId="0" xfId="5" applyFont="1"/>
    <xf numFmtId="164" fontId="4" fillId="6" borderId="0" xfId="5" applyNumberFormat="1" applyFont="1"/>
    <xf numFmtId="0" fontId="4" fillId="0" borderId="0" xfId="5" applyFont="1" applyFill="1"/>
    <xf numFmtId="0" fontId="0" fillId="0" borderId="0" xfId="0" applyFill="1"/>
    <xf numFmtId="164" fontId="4" fillId="0" borderId="0" xfId="5" applyNumberFormat="1" applyFont="1" applyFill="1"/>
    <xf numFmtId="0" fontId="2" fillId="0" borderId="0" xfId="2" applyFill="1"/>
    <xf numFmtId="0" fontId="1" fillId="0" borderId="0" xfId="1" applyFill="1"/>
    <xf numFmtId="0" fontId="3" fillId="4" borderId="0" xfId="3"/>
    <xf numFmtId="0" fontId="3" fillId="5" borderId="0" xfId="4"/>
  </cellXfs>
  <cellStyles count="6">
    <cellStyle name="20% - Accent1" xfId="3" builtinId="30"/>
    <cellStyle name="40% - Accent1" xfId="4" builtinId="31"/>
    <cellStyle name="60% - Accent4" xfId="5" builtinId="44"/>
    <cellStyle name="Accent5" xfId="2" builtinId="45"/>
    <cellStyle name="Bad" xfId="1" builtinId="27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1647825</xdr:colOff>
      <xdr:row>1</xdr:row>
      <xdr:rowOff>152400</xdr:rowOff>
    </xdr:from>
    <xdr:to>
      <xdr:col>3</xdr:col>
      <xdr:colOff>762000</xdr:colOff>
      <xdr:row>15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00A301-EED0-459A-991F-2552738AA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7825" y="342900"/>
          <a:ext cx="4048125" cy="2571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8:H21" totalsRowShown="0" headerRowDxfId="9" dataDxfId="8" headerRowCellStyle="60% - Accent4" dataCellStyle="60% - Accent4">
  <autoFilter ref="A18:H21" xr:uid="{00000000-0009-0000-0100-000001000000}"/>
  <tableColumns count="8">
    <tableColumn id="1" xr3:uid="{00000000-0010-0000-0000-000001000000}" name="Job" dataDxfId="7" dataCellStyle="60% - Accent4"/>
    <tableColumn id="3" xr3:uid="{00000000-0010-0000-0000-000003000000}" name="Gross annual income" dataDxfId="6" dataCellStyle="60% - Accent4"/>
    <tableColumn id="6" xr3:uid="{00000000-0010-0000-0000-000006000000}" name="Deductions" dataDxfId="5" dataCellStyle="60% - Accent4"/>
    <tableColumn id="8" xr3:uid="{00000000-0010-0000-0000-000008000000}" name="Taxable income" dataDxfId="4" dataCellStyle="60% - Accent4">
      <calculatedColumnFormula>B19-C19</calculatedColumnFormula>
    </tableColumn>
    <tableColumn id="10" xr3:uid="{00000000-0010-0000-0000-00000A000000}" name="Tax owed" dataDxfId="3" dataCellStyle="60% - Accent4">
      <calculatedColumnFormula>IF(D19&gt;180000,((D19-180000)*0.45)+54232,IF(D19&gt;87000,((D19-87000)*0.37)+19822,IF(D19&gt;37000,((D19-37000)*0.325)+3572,IF(D19&gt;18200,((D19-18200)*0.19),0))))</calculatedColumnFormula>
    </tableColumn>
    <tableColumn id="12" xr3:uid="{00000000-0010-0000-0000-00000C000000}" name="Medicare Levy (2%)" dataDxfId="2" dataCellStyle="60% - Accent4">
      <calculatedColumnFormula>D19*2/100</calculatedColumnFormula>
    </tableColumn>
    <tableColumn id="15" xr3:uid="{00000000-0010-0000-0000-00000F000000}" name="Total Tax/year " dataDxfId="1" dataCellStyle="60% - Accent4">
      <calculatedColumnFormula>E19+F19</calculatedColumnFormula>
    </tableColumn>
    <tableColumn id="17" xr3:uid="{00000000-0010-0000-0000-000011000000}" name="Net Income/year" dataDxfId="0" dataCellStyle="60% - Accent4">
      <calculatedColumnFormula>B19-C19-G19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table lists the income and tax payable for each of the jobs lis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A15" sqref="A15:XFD15"/>
    </sheetView>
  </sheetViews>
  <sheetFormatPr defaultRowHeight="15"/>
  <cols>
    <col min="1" max="1" width="24.85546875" customWidth="1"/>
    <col min="2" max="2" width="27.7109375" customWidth="1"/>
    <col min="3" max="3" width="21.42578125" customWidth="1"/>
    <col min="4" max="4" width="22" customWidth="1"/>
    <col min="5" max="5" width="24.28515625" customWidth="1"/>
    <col min="6" max="6" width="24" customWidth="1"/>
    <col min="7" max="7" width="21.5703125" customWidth="1"/>
    <col min="8" max="8" width="24" customWidth="1"/>
    <col min="9" max="9" width="11" customWidth="1"/>
    <col min="10" max="10" width="11.5703125" customWidth="1"/>
    <col min="11" max="11" width="11" customWidth="1"/>
    <col min="12" max="12" width="20.28515625" customWidth="1"/>
    <col min="13" max="14" width="11" customWidth="1"/>
    <col min="15" max="15" width="16.140625" customWidth="1"/>
    <col min="16" max="16" width="11" customWidth="1"/>
    <col min="17" max="17" width="18.140625" customWidth="1"/>
  </cols>
  <sheetData>
    <row r="1" spans="1:13">
      <c r="A1" s="9" t="s">
        <v>0</v>
      </c>
      <c r="B1" s="7"/>
      <c r="C1" s="7"/>
    </row>
    <row r="3" spans="1:13">
      <c r="A3" s="10" t="s">
        <v>1</v>
      </c>
      <c r="B3" s="8"/>
    </row>
    <row r="8" spans="1:13">
      <c r="M8" s="1"/>
    </row>
    <row r="9" spans="1:13">
      <c r="M9" s="1"/>
    </row>
    <row r="10" spans="1:13">
      <c r="M10" s="1"/>
    </row>
    <row r="17" spans="1:18">
      <c r="A17" s="2"/>
      <c r="B17" s="2"/>
      <c r="C17" s="2"/>
      <c r="D17" s="2"/>
      <c r="E17" s="2"/>
      <c r="F17" s="2"/>
      <c r="G17" s="2"/>
      <c r="H17" s="2"/>
      <c r="I17" s="2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s="2" t="s">
        <v>2</v>
      </c>
      <c r="B18" s="2" t="s">
        <v>3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8</v>
      </c>
      <c r="H18" s="2" t="s">
        <v>9</v>
      </c>
      <c r="I18" s="2"/>
      <c r="J18" s="5"/>
      <c r="K18" s="5"/>
      <c r="L18" s="5"/>
      <c r="M18" s="5"/>
      <c r="N18" s="5"/>
      <c r="O18" s="5"/>
      <c r="P18" s="5"/>
      <c r="Q18" s="5"/>
      <c r="R18" s="5"/>
    </row>
    <row r="19" spans="1:18">
      <c r="A19" s="2" t="s">
        <v>10</v>
      </c>
      <c r="B19" s="3">
        <v>65261</v>
      </c>
      <c r="C19" s="3">
        <v>2300</v>
      </c>
      <c r="D19" s="3">
        <f>B19-C19</f>
        <v>62961</v>
      </c>
      <c r="E19" s="3">
        <f>IF(D19&gt;180000,((D19-180000)*0.45)+54232,IF(D19&gt;87000,((D19-87000)*0.37)+19822,IF(D19&gt;37000,((D19-37000)*0.325)+3572,IF(D19&gt;18200,((D19-18200)*0.19),0))))</f>
        <v>12009.325000000001</v>
      </c>
      <c r="F19" s="3">
        <f>D19*2/100</f>
        <v>1259.22</v>
      </c>
      <c r="G19" s="3">
        <f>E19+F19</f>
        <v>13268.545</v>
      </c>
      <c r="H19" s="3">
        <f>B19-C19-G19</f>
        <v>49692.455000000002</v>
      </c>
      <c r="I19" s="2"/>
      <c r="J19" s="5"/>
      <c r="K19" s="5"/>
      <c r="L19" s="5"/>
      <c r="M19" s="5"/>
      <c r="N19" s="5"/>
      <c r="O19" s="5"/>
      <c r="P19" s="5"/>
      <c r="Q19" s="5"/>
      <c r="R19" s="5"/>
    </row>
    <row r="20" spans="1:18">
      <c r="A20" s="2" t="s">
        <v>11</v>
      </c>
      <c r="B20" s="3">
        <v>72121</v>
      </c>
      <c r="C20" s="3">
        <v>3500</v>
      </c>
      <c r="D20" s="3">
        <f>B20-C20</f>
        <v>68621</v>
      </c>
      <c r="E20" s="3">
        <f t="shared" ref="E20:E21" si="0">IF(D20&gt;180000,((D20-180000)*0.45)+54232,IF(D20&gt;87000,((D20-87000)*0.37)+19822,IF(D20&gt;37000,((D20-37000)*0.325)+3572,IF(D20&gt;18200,((D20-18200)*0.19),0))))</f>
        <v>13848.825000000001</v>
      </c>
      <c r="F20" s="3">
        <f t="shared" ref="F20:F21" si="1">D20*2/100</f>
        <v>1372.42</v>
      </c>
      <c r="G20" s="3">
        <f>E20+F20</f>
        <v>15221.245000000001</v>
      </c>
      <c r="H20" s="3">
        <f>B20-C20-G20</f>
        <v>53399.754999999997</v>
      </c>
      <c r="I20" s="2"/>
      <c r="J20" s="5"/>
      <c r="K20" s="5"/>
      <c r="L20" s="5"/>
      <c r="M20" s="5"/>
      <c r="N20" s="5"/>
      <c r="O20" s="5"/>
      <c r="P20" s="5"/>
      <c r="Q20" s="5"/>
      <c r="R20" s="5"/>
    </row>
    <row r="21" spans="1:18">
      <c r="A21" s="2" t="s">
        <v>12</v>
      </c>
      <c r="B21" s="3">
        <v>63334.5</v>
      </c>
      <c r="C21" s="3">
        <v>1700</v>
      </c>
      <c r="D21" s="3">
        <f>B21-C21</f>
        <v>61634.5</v>
      </c>
      <c r="E21" s="3">
        <f t="shared" si="0"/>
        <v>11578.212500000001</v>
      </c>
      <c r="F21" s="3">
        <f t="shared" si="1"/>
        <v>1232.69</v>
      </c>
      <c r="G21" s="3">
        <f>E21+F21</f>
        <v>12810.902500000002</v>
      </c>
      <c r="H21" s="3">
        <f>B21-C21-G21</f>
        <v>48823.597499999996</v>
      </c>
      <c r="I21" s="2"/>
      <c r="J21" s="5"/>
      <c r="K21" s="5"/>
      <c r="L21" s="5"/>
      <c r="M21" s="5"/>
      <c r="N21" s="5"/>
      <c r="O21" s="5"/>
      <c r="P21" s="5"/>
      <c r="Q21" s="5"/>
      <c r="R21" s="5"/>
    </row>
    <row r="22" spans="1:18">
      <c r="A22" s="2"/>
      <c r="B22" s="2"/>
      <c r="C22" s="3"/>
      <c r="D22" s="3"/>
      <c r="E22" s="3"/>
      <c r="F22" s="3"/>
      <c r="G22" s="2"/>
      <c r="H22" s="3"/>
      <c r="I22" s="2"/>
      <c r="J22" s="5"/>
      <c r="K22" s="5"/>
      <c r="L22" s="5"/>
      <c r="M22" s="5"/>
      <c r="N22" s="5"/>
      <c r="O22" s="5"/>
      <c r="P22" s="5"/>
      <c r="Q22" s="5"/>
      <c r="R22" s="5"/>
    </row>
    <row r="23" spans="1:18">
      <c r="C23" s="1"/>
      <c r="D23" s="1"/>
      <c r="E23" s="1"/>
      <c r="F23" s="1"/>
      <c r="H23" s="1"/>
      <c r="I23" s="4"/>
      <c r="J23" s="6"/>
      <c r="K23" s="4"/>
      <c r="L23" s="6"/>
      <c r="M23" s="4"/>
      <c r="N23" s="4"/>
      <c r="O23" s="4"/>
      <c r="P23" s="4"/>
      <c r="Q23" s="4"/>
      <c r="R23" s="4"/>
    </row>
    <row r="24" spans="1:18">
      <c r="J24" s="1"/>
      <c r="L24" s="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46db038-1dcd-4d2d-acc3-074dba562d2c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2" ma:contentTypeDescription="Create a new document." ma:contentTypeScope="" ma:versionID="5ec3869c7e2c736a40ed8602a799f312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49dd4198bd1ed5d3279cfc0b50eb9eda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DC430D-2F9C-4048-82B7-BF3DB447EA8E}"/>
</file>

<file path=customXml/itemProps2.xml><?xml version="1.0" encoding="utf-8"?>
<ds:datastoreItem xmlns:ds="http://schemas.openxmlformats.org/officeDocument/2006/customXml" ds:itemID="{5B8E8953-ECF2-4946-BDCB-EAD3F91D9046}"/>
</file>

<file path=customXml/itemProps3.xml><?xml version="1.0" encoding="utf-8"?>
<ds:datastoreItem xmlns:ds="http://schemas.openxmlformats.org/officeDocument/2006/customXml" ds:itemID="{141BE5F4-068C-4F6A-95D1-331E7BEEF1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 4 - tax payable</dc:title>
  <dc:subject/>
  <dc:creator>Kate</dc:creator>
  <cp:keywords/>
  <dc:description/>
  <cp:lastModifiedBy>Meagan Rodda</cp:lastModifiedBy>
  <cp:revision/>
  <dcterms:created xsi:type="dcterms:W3CDTF">2017-07-29T06:59:25Z</dcterms:created>
  <dcterms:modified xsi:type="dcterms:W3CDTF">2020-09-14T03:31:55Z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  <property fmtid="{D5CDD505-2E9C-101B-9397-08002B2CF9AE}" pid="3" name="Order">
    <vt:r8>4519900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